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 activeTab="1"/>
  </bookViews>
  <sheets>
    <sheet name="Granty_PŘEHLED" sheetId="1" r:id="rId1"/>
    <sheet name="Komentář k rozpočtu" sheetId="2" r:id="rId2"/>
  </sheets>
  <calcPr calcId="145621"/>
</workbook>
</file>

<file path=xl/calcChain.xml><?xml version="1.0" encoding="utf-8"?>
<calcChain xmlns="http://schemas.openxmlformats.org/spreadsheetml/2006/main">
  <c r="H29" i="2" l="1"/>
  <c r="C9" i="2" l="1"/>
  <c r="C7" i="2" s="1"/>
  <c r="M24" i="1"/>
  <c r="M23" i="1"/>
  <c r="L25" i="1"/>
  <c r="E24" i="1"/>
  <c r="D19" i="2"/>
  <c r="H19" i="2" s="1"/>
  <c r="D18" i="2"/>
  <c r="H18" i="2" s="1"/>
  <c r="D17" i="2"/>
  <c r="H17" i="2" s="1"/>
  <c r="D16" i="2"/>
  <c r="H16" i="2" s="1"/>
  <c r="D15" i="2"/>
  <c r="H15" i="2" s="1"/>
  <c r="E23" i="1"/>
  <c r="G21" i="2"/>
  <c r="C21" i="2"/>
  <c r="H31" i="2" l="1"/>
  <c r="D21" i="2"/>
  <c r="F20" i="2" l="1"/>
  <c r="H15" i="1"/>
  <c r="H20" i="2" l="1"/>
  <c r="F21" i="2"/>
  <c r="H21" i="2" s="1"/>
  <c r="C23" i="2" s="1"/>
  <c r="M25" i="1"/>
  <c r="D24" i="1"/>
  <c r="M20" i="1"/>
  <c r="M33" i="1" s="1"/>
  <c r="E20" i="1"/>
  <c r="E33" i="1" s="1"/>
  <c r="H14" i="1"/>
  <c r="H13" i="1"/>
  <c r="H10" i="1"/>
  <c r="H9" i="1"/>
  <c r="H8" i="1"/>
  <c r="H5" i="1"/>
  <c r="H4" i="1"/>
  <c r="H3" i="1"/>
  <c r="M22" i="1" l="1"/>
  <c r="E22" i="1"/>
  <c r="E31" i="1"/>
  <c r="M31" i="1"/>
  <c r="M26" i="1" l="1"/>
  <c r="E26" i="1"/>
</calcChain>
</file>

<file path=xl/comments1.xml><?xml version="1.0" encoding="utf-8"?>
<comments xmlns="http://schemas.openxmlformats.org/spreadsheetml/2006/main">
  <authors>
    <author>Ing. Mariana Medunová</author>
  </authors>
  <commentList>
    <comment ref="C11" authorId="0">
      <text>
        <r>
          <rPr>
            <b/>
            <sz val="9"/>
            <color indexed="81"/>
            <rFont val="Tahoma"/>
            <family val="2"/>
            <charset val="238"/>
          </rPr>
          <t>Hodnota je neměnná!</t>
        </r>
      </text>
    </comment>
    <comment ref="E14" authorId="0">
      <text>
        <r>
          <rPr>
            <sz val="9"/>
            <color indexed="81"/>
            <rFont val="Tahoma"/>
            <family val="2"/>
            <charset val="238"/>
          </rPr>
          <t>Stanovena jednotná výše stipendia 5.000,-- - viz Zásady studentské grantové soutěže čl. 3 odst. 1. 
V případě požadavku na uzavření pracovně právního vztahu je potřeba počítat se zákonnými odvody, tzn. do buňky s výší stipendia zadat =5000*1,3522</t>
        </r>
      </text>
    </comment>
    <comment ref="F14" authorId="0">
      <text>
        <r>
          <rPr>
            <sz val="9"/>
            <color indexed="81"/>
            <rFont val="Tahoma"/>
            <family val="2"/>
            <charset val="238"/>
          </rPr>
          <t>Stanovena jednotná výše odměny 600,-- Kč za 0,1 FTE řešitelského týmu + zákonné odvody - viz Zásady studentské grantové soutěže čl. 3 odst. 4. písm. b. bod i. 
V buňce E15 je nastaven příslušný výpočet: Celkový počet úvazku realizačního týmu * 600 * 1,3522 zákonné odvody).</t>
        </r>
      </text>
    </comment>
    <comment ref="B27" authorId="0">
      <text>
        <r>
          <rPr>
            <sz val="9"/>
            <color indexed="81"/>
            <rFont val="Tahoma"/>
            <family val="2"/>
            <charset val="238"/>
          </rPr>
          <t xml:space="preserve">viz čl. 9 odst. 17: Studenti s pracovní kapacitou odpovídající 0,3 úvazku a vyšší musí během realizace doktorského grantu uskutečnit alespoň jednu vzdělávací/výzkumnou aktivitu v zahraničí (např. stáž, letní škola, výzkumný pobyt, aktivní účast na konferenci).
</t>
        </r>
      </text>
    </comment>
  </commentList>
</comments>
</file>

<file path=xl/sharedStrings.xml><?xml version="1.0" encoding="utf-8"?>
<sst xmlns="http://schemas.openxmlformats.org/spreadsheetml/2006/main" count="116" uniqueCount="66">
  <si>
    <t>Humanitní (FF + FUD)</t>
  </si>
  <si>
    <t>Úvazek</t>
  </si>
  <si>
    <t>Délka</t>
  </si>
  <si>
    <t>Jedn. náklad</t>
  </si>
  <si>
    <t>ROZPOČET</t>
  </si>
  <si>
    <t>Stipendium</t>
  </si>
  <si>
    <t>Mentor odměna</t>
  </si>
  <si>
    <t>600 Kč na 0,1 úvazku řešitelského týmu (krát 1,3522 zákonné odvody)</t>
  </si>
  <si>
    <t>Behaviorální a didaktická (FSE + PF)</t>
  </si>
  <si>
    <t>Režijní náklady</t>
  </si>
  <si>
    <t>15 % z celkových nákladů grantu</t>
  </si>
  <si>
    <t>Účtování metodou Full cost</t>
  </si>
  <si>
    <t>Zahrnuje:</t>
  </si>
  <si>
    <t>5 % spoluúčast grantu ze strany fakulty</t>
  </si>
  <si>
    <t>1 % spoluúčast z osobních nákladů projektu (fakultní koordinátoři, odborný pracovník přípravy pravidel, hodnotitelé, přednášející expert)</t>
  </si>
  <si>
    <t>Polytechnická (PřF + FŽP + FSI)</t>
  </si>
  <si>
    <t>4 % režie REK</t>
  </si>
  <si>
    <t>5 % režie Fakulta</t>
  </si>
  <si>
    <t>Individuální grant v délce 12 měsíců</t>
  </si>
  <si>
    <t>Skupinový grant v délce 24 měsíců</t>
  </si>
  <si>
    <t>Osobní náklady</t>
  </si>
  <si>
    <t>Řešitel</t>
  </si>
  <si>
    <t>stipendium</t>
  </si>
  <si>
    <t>Hlavní řešitel</t>
  </si>
  <si>
    <t>Mentor</t>
  </si>
  <si>
    <t>odměna + odvody</t>
  </si>
  <si>
    <t>Další řešitel</t>
  </si>
  <si>
    <t>Přímé náklady</t>
  </si>
  <si>
    <t>Zahraniční cesta (nad úvazek 0,3)</t>
  </si>
  <si>
    <t>Materiál</t>
  </si>
  <si>
    <t>Služby</t>
  </si>
  <si>
    <t>Režie</t>
  </si>
  <si>
    <t>Spoluúčast</t>
  </si>
  <si>
    <t>5.000,-- / měsíc  každý člen řešitelského týmu (bez rozlišení)</t>
  </si>
  <si>
    <t>Předpokládané podoby grangů z žádosti o projekt</t>
  </si>
  <si>
    <t>individuální grant v délce 12 měsíců</t>
  </si>
  <si>
    <t>skupinový grant (0,5 + 0,3) v délce 24 měsíců</t>
  </si>
  <si>
    <t>individuální grant v délce 24 měsíců</t>
  </si>
  <si>
    <t>skupinový grant (0,5 + 0,2) v délce 12 měsíců</t>
  </si>
  <si>
    <t>Spolufinancování hradí příslušná součást dle osoby řešitele grantu (bude řešeno přeúčtováním režijních nákladů)</t>
  </si>
  <si>
    <t>Název doktorského grantu:</t>
  </si>
  <si>
    <t xml:space="preserve">CELKOVÝ ROZPOČET </t>
  </si>
  <si>
    <t>Člen týmu 1</t>
  </si>
  <si>
    <t>Člen týmu 2</t>
  </si>
  <si>
    <t>Člen týmu 4</t>
  </si>
  <si>
    <t>Člen týmu 3</t>
  </si>
  <si>
    <t>Výše úvazku</t>
  </si>
  <si>
    <t>CELKEM</t>
  </si>
  <si>
    <t>-</t>
  </si>
  <si>
    <t>Počet měsíců realizace</t>
  </si>
  <si>
    <t>Stipendium/HPP (za 0,1 FTE)</t>
  </si>
  <si>
    <t>Odměna vč. odvodů</t>
  </si>
  <si>
    <t>Počet jednotek FTE</t>
  </si>
  <si>
    <t>Pracovní kapacita týmu</t>
  </si>
  <si>
    <t>Počet měsíců realizace grantu</t>
  </si>
  <si>
    <t>tj. počet jednotek FTE</t>
  </si>
  <si>
    <t>Jednotkový náklad</t>
  </si>
  <si>
    <t>Stipendium - 0,5 FTE</t>
  </si>
  <si>
    <t>Stipendium - 0, 3 FTE</t>
  </si>
  <si>
    <t>Cestovné</t>
  </si>
  <si>
    <t>Jiné náklady</t>
  </si>
  <si>
    <t>Komentář (bližší specifikace plánovaného výdaje)</t>
  </si>
  <si>
    <t>Přímé náklady k rozepsání:</t>
  </si>
  <si>
    <t>15 % z celkového rozpočtu grantu</t>
  </si>
  <si>
    <t>Specifikujte min. délku zahraniční aktivity, stát, účel cesty</t>
  </si>
  <si>
    <t>VYPLŇTE POUZE ZVÝRAZNĚNÉ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</si>
</sst>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0"/>
  </numFmts>
  <fonts count="23" x14ac:knownFonts="1">
    <font>
      <sz val="11"/>
      <name val="Calibri"/>
    </font>
    <font>
      <sz val="11"/>
      <color theme="1"/>
      <name val="Calibri"/>
      <family val="2"/>
      <charset val="238"/>
      <scheme val="minor"/>
    </font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2"/>
      <name val="Arial Narrow"/>
      <family val="2"/>
      <charset val="238"/>
    </font>
    <font>
      <i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2">
    <xf numFmtId="0" fontId="0" fillId="0" borderId="0"/>
    <xf numFmtId="43" fontId="2" fillId="0" borderId="0" applyFont="0" applyFill="0" applyBorder="0" applyAlignment="0" applyProtection="0"/>
    <xf numFmtId="0" fontId="5" fillId="2" borderId="0" applyNumberFormat="0" applyBorder="0" applyAlignment="0" applyProtection="0"/>
    <xf numFmtId="4" fontId="6" fillId="0" borderId="0" applyBorder="0" applyProtection="0">
      <protection locked="0"/>
    </xf>
    <xf numFmtId="4" fontId="6" fillId="7" borderId="0"/>
    <xf numFmtId="49" fontId="7" fillId="7" borderId="0">
      <alignment horizontal="right"/>
    </xf>
    <xf numFmtId="49" fontId="8" fillId="0" borderId="0" applyBorder="0" applyProtection="0">
      <alignment horizontal="center"/>
      <protection locked="0"/>
    </xf>
    <xf numFmtId="49" fontId="6" fillId="0" borderId="1" applyBorder="0" applyProtection="0">
      <alignment horizontal="left"/>
    </xf>
    <xf numFmtId="49" fontId="9" fillId="0" borderId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11" fillId="0" borderId="2" applyFill="0" applyBorder="0">
      <alignment vertical="center"/>
    </xf>
    <xf numFmtId="0" fontId="12" fillId="0" borderId="0"/>
    <xf numFmtId="164" fontId="6" fillId="0" borderId="0" applyBorder="0" applyProtection="0"/>
    <xf numFmtId="164" fontId="6" fillId="7" borderId="0" applyBorder="0"/>
    <xf numFmtId="49" fontId="6" fillId="0" borderId="1" applyBorder="0" applyProtection="0">
      <alignment horizontal="left"/>
    </xf>
    <xf numFmtId="164" fontId="6" fillId="0" borderId="0" applyBorder="0" applyProtection="0"/>
    <xf numFmtId="49" fontId="8" fillId="0" borderId="0" applyBorder="0" applyProtection="0"/>
    <xf numFmtId="0" fontId="6" fillId="0" borderId="1" applyBorder="0" applyProtection="0">
      <alignment horizontal="left"/>
      <protection locked="0"/>
    </xf>
    <xf numFmtId="0" fontId="11" fillId="0" borderId="0" applyBorder="0" applyProtection="0">
      <alignment horizontal="left"/>
    </xf>
    <xf numFmtId="0" fontId="1" fillId="0" borderId="0"/>
    <xf numFmtId="0" fontId="4" fillId="0" borderId="0"/>
    <xf numFmtId="0" fontId="1" fillId="0" borderId="0"/>
    <xf numFmtId="0" fontId="4" fillId="0" borderId="0"/>
    <xf numFmtId="0" fontId="10" fillId="0" borderId="0"/>
    <xf numFmtId="0" fontId="13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4" fillId="0" borderId="3" applyBorder="0">
      <alignment horizontal="left" vertical="center"/>
    </xf>
    <xf numFmtId="49" fontId="6" fillId="0" borderId="0" applyBorder="0" applyProtection="0">
      <alignment horizontal="center"/>
    </xf>
    <xf numFmtId="164" fontId="6" fillId="0" borderId="0">
      <protection locked="0"/>
    </xf>
    <xf numFmtId="9" fontId="1" fillId="0" borderId="0" applyFont="0" applyFill="0" applyBorder="0" applyAlignment="0" applyProtection="0"/>
    <xf numFmtId="10" fontId="6" fillId="0" borderId="0" applyProtection="0"/>
    <xf numFmtId="0" fontId="6" fillId="0" borderId="4" applyProtection="0">
      <alignment horizontal="center"/>
    </xf>
    <xf numFmtId="0" fontId="6" fillId="0" borderId="0" applyProtection="0"/>
    <xf numFmtId="4" fontId="6" fillId="0" borderId="5" applyProtection="0"/>
    <xf numFmtId="164" fontId="6" fillId="0" borderId="5"/>
    <xf numFmtId="164" fontId="11" fillId="7" borderId="0" applyBorder="0"/>
    <xf numFmtId="4" fontId="11" fillId="7" borderId="0" applyBorder="0"/>
    <xf numFmtId="49" fontId="11" fillId="0" borderId="3" applyNumberFormat="0" applyBorder="0">
      <alignment horizontal="left" vertical="center"/>
    </xf>
    <xf numFmtId="0" fontId="15" fillId="7" borderId="0">
      <alignment horizontal="right"/>
    </xf>
    <xf numFmtId="0" fontId="11" fillId="0" borderId="0"/>
    <xf numFmtId="0" fontId="11" fillId="0" borderId="0">
      <alignment horizontal="center"/>
    </xf>
    <xf numFmtId="0" fontId="6" fillId="0" borderId="0"/>
    <xf numFmtId="4" fontId="6" fillId="7" borderId="0"/>
  </cellStyleXfs>
  <cellXfs count="101">
    <xf numFmtId="0" fontId="0" fillId="0" borderId="0" xfId="0"/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top"/>
    </xf>
    <xf numFmtId="43" fontId="0" fillId="0" borderId="0" xfId="1" applyFont="1"/>
    <xf numFmtId="0" fontId="0" fillId="3" borderId="0" xfId="0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43" fontId="0" fillId="0" borderId="0" xfId="1" applyFont="1" applyFill="1"/>
    <xf numFmtId="43" fontId="3" fillId="0" borderId="0" xfId="0" applyNumberFormat="1" applyFont="1" applyFill="1"/>
    <xf numFmtId="43" fontId="3" fillId="0" borderId="0" xfId="1" applyFont="1" applyFill="1" applyAlignment="1">
      <alignment vertical="center" wrapText="1"/>
    </xf>
    <xf numFmtId="0" fontId="0" fillId="0" borderId="0" xfId="0" applyAlignment="1">
      <alignment vertical="center" wrapText="1"/>
    </xf>
    <xf numFmtId="43" fontId="3" fillId="0" borderId="0" xfId="1" applyFont="1" applyFill="1"/>
    <xf numFmtId="0" fontId="4" fillId="0" borderId="0" xfId="0" applyFont="1" applyFill="1" applyAlignment="1"/>
    <xf numFmtId="43" fontId="4" fillId="0" borderId="0" xfId="0" applyNumberFormat="1" applyFont="1" applyFill="1" applyAlignment="1"/>
    <xf numFmtId="0" fontId="0" fillId="0" borderId="0" xfId="0" applyBorder="1"/>
    <xf numFmtId="43" fontId="0" fillId="0" borderId="0" xfId="1" applyFont="1" applyBorder="1"/>
    <xf numFmtId="43" fontId="0" fillId="0" borderId="5" xfId="1" applyFont="1" applyBorder="1"/>
    <xf numFmtId="0" fontId="0" fillId="0" borderId="10" xfId="0" applyBorder="1"/>
    <xf numFmtId="0" fontId="0" fillId="0" borderId="6" xfId="0" applyBorder="1"/>
    <xf numFmtId="0" fontId="3" fillId="0" borderId="6" xfId="0" applyFont="1" applyBorder="1" applyAlignment="1">
      <alignment horizontal="center" vertical="center"/>
    </xf>
    <xf numFmtId="0" fontId="4" fillId="0" borderId="6" xfId="0" applyFont="1" applyBorder="1"/>
    <xf numFmtId="43" fontId="0" fillId="0" borderId="6" xfId="1" applyFont="1" applyBorder="1"/>
    <xf numFmtId="0" fontId="3" fillId="9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left"/>
    </xf>
    <xf numFmtId="43" fontId="3" fillId="5" borderId="6" xfId="0" applyNumberFormat="1" applyFont="1" applyFill="1" applyBorder="1"/>
    <xf numFmtId="43" fontId="0" fillId="0" borderId="6" xfId="1" applyFont="1" applyFill="1" applyBorder="1"/>
    <xf numFmtId="0" fontId="0" fillId="5" borderId="6" xfId="0" applyFill="1" applyBorder="1" applyAlignment="1">
      <alignment vertical="center" wrapText="1"/>
    </xf>
    <xf numFmtId="43" fontId="0" fillId="5" borderId="6" xfId="1" applyFont="1" applyFill="1" applyBorder="1" applyAlignment="1">
      <alignment vertical="center" wrapText="1"/>
    </xf>
    <xf numFmtId="43" fontId="3" fillId="5" borderId="6" xfId="1" applyFont="1" applyFill="1" applyBorder="1" applyAlignment="1">
      <alignment vertical="center" wrapText="1"/>
    </xf>
    <xf numFmtId="43" fontId="3" fillId="5" borderId="6" xfId="1" applyFont="1" applyFill="1" applyBorder="1"/>
    <xf numFmtId="0" fontId="4" fillId="6" borderId="6" xfId="0" applyFont="1" applyFill="1" applyBorder="1" applyAlignment="1">
      <alignment horizontal="center"/>
    </xf>
    <xf numFmtId="43" fontId="4" fillId="6" borderId="6" xfId="0" applyNumberFormat="1" applyFont="1" applyFill="1" applyBorder="1" applyAlignment="1"/>
    <xf numFmtId="0" fontId="3" fillId="5" borderId="6" xfId="0" applyFont="1" applyFill="1" applyBorder="1"/>
    <xf numFmtId="43" fontId="4" fillId="6" borderId="6" xfId="1" applyFont="1" applyFill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19" fillId="8" borderId="0" xfId="0" applyFont="1" applyFill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Fill="1"/>
    <xf numFmtId="0" fontId="19" fillId="0" borderId="0" xfId="0" applyFont="1" applyAlignment="1">
      <alignment horizontal="left" wrapText="1"/>
    </xf>
    <xf numFmtId="0" fontId="20" fillId="9" borderId="6" xfId="0" applyFont="1" applyFill="1" applyBorder="1"/>
    <xf numFmtId="0" fontId="20" fillId="9" borderId="6" xfId="0" applyFont="1" applyFill="1" applyBorder="1" applyAlignment="1">
      <alignment horizontal="center" vertical="center" wrapText="1"/>
    </xf>
    <xf numFmtId="0" fontId="20" fillId="9" borderId="6" xfId="0" applyFont="1" applyFill="1" applyBorder="1" applyAlignment="1">
      <alignment horizontal="center" vertical="center"/>
    </xf>
    <xf numFmtId="0" fontId="19" fillId="8" borderId="6" xfId="0" applyFont="1" applyFill="1" applyBorder="1" applyAlignment="1">
      <alignment horizontal="center"/>
    </xf>
    <xf numFmtId="0" fontId="19" fillId="0" borderId="6" xfId="0" applyFont="1" applyBorder="1" applyAlignment="1">
      <alignment horizontal="center"/>
    </xf>
    <xf numFmtId="4" fontId="19" fillId="0" borderId="6" xfId="0" applyNumberFormat="1" applyFont="1" applyBorder="1" applyAlignment="1">
      <alignment horizontal="center"/>
    </xf>
    <xf numFmtId="0" fontId="19" fillId="0" borderId="0" xfId="0" applyFont="1" applyAlignment="1">
      <alignment horizontal="right" vertical="center" wrapText="1"/>
    </xf>
    <xf numFmtId="4" fontId="18" fillId="0" borderId="16" xfId="0" applyNumberFormat="1" applyFont="1" applyBorder="1"/>
    <xf numFmtId="0" fontId="21" fillId="8" borderId="17" xfId="0" applyFont="1" applyFill="1" applyBorder="1" applyProtection="1">
      <protection locked="0"/>
    </xf>
    <xf numFmtId="0" fontId="21" fillId="0" borderId="17" xfId="0" applyFont="1" applyFill="1" applyBorder="1"/>
    <xf numFmtId="4" fontId="21" fillId="0" borderId="20" xfId="0" applyNumberFormat="1" applyFont="1" applyFill="1" applyBorder="1" applyProtection="1"/>
    <xf numFmtId="0" fontId="19" fillId="0" borderId="6" xfId="0" applyFont="1" applyFill="1" applyBorder="1" applyAlignment="1">
      <alignment horizontal="center"/>
    </xf>
    <xf numFmtId="0" fontId="19" fillId="0" borderId="22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4" fontId="20" fillId="0" borderId="6" xfId="0" applyNumberFormat="1" applyFont="1" applyBorder="1" applyAlignment="1">
      <alignment horizontal="right"/>
    </xf>
    <xf numFmtId="4" fontId="19" fillId="0" borderId="6" xfId="0" applyNumberFormat="1" applyFont="1" applyFill="1" applyBorder="1" applyAlignment="1">
      <alignment horizontal="right"/>
    </xf>
    <xf numFmtId="0" fontId="20" fillId="0" borderId="6" xfId="0" applyFont="1" applyFill="1" applyBorder="1" applyAlignment="1">
      <alignment vertical="center" wrapText="1"/>
    </xf>
    <xf numFmtId="0" fontId="20" fillId="9" borderId="6" xfId="0" applyFont="1" applyFill="1" applyBorder="1" applyAlignment="1">
      <alignment vertical="center"/>
    </xf>
    <xf numFmtId="4" fontId="20" fillId="0" borderId="6" xfId="0" applyNumberFormat="1" applyFont="1" applyBorder="1" applyAlignment="1">
      <alignment horizontal="right" vertical="center"/>
    </xf>
    <xf numFmtId="4" fontId="22" fillId="0" borderId="0" xfId="0" applyNumberFormat="1" applyFont="1"/>
    <xf numFmtId="4" fontId="19" fillId="8" borderId="6" xfId="0" applyNumberFormat="1" applyFont="1" applyFill="1" applyBorder="1" applyAlignment="1">
      <alignment horizontal="right" vertical="center"/>
    </xf>
    <xf numFmtId="4" fontId="19" fillId="8" borderId="6" xfId="0" applyNumberFormat="1" applyFont="1" applyFill="1" applyBorder="1" applyAlignment="1">
      <alignment vertical="center"/>
    </xf>
    <xf numFmtId="43" fontId="0" fillId="0" borderId="0" xfId="0" applyNumberFormat="1"/>
    <xf numFmtId="0" fontId="3" fillId="5" borderId="6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center" wrapText="1"/>
    </xf>
    <xf numFmtId="0" fontId="4" fillId="3" borderId="0" xfId="0" applyFont="1" applyFill="1" applyAlignment="1">
      <alignment horizontal="left" vertical="top" wrapText="1"/>
    </xf>
    <xf numFmtId="0" fontId="3" fillId="4" borderId="6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left"/>
    </xf>
    <xf numFmtId="0" fontId="3" fillId="9" borderId="6" xfId="0" applyFont="1" applyFill="1" applyBorder="1" applyAlignment="1">
      <alignment horizontal="left"/>
    </xf>
    <xf numFmtId="0" fontId="3" fillId="9" borderId="11" xfId="0" applyFont="1" applyFill="1" applyBorder="1" applyAlignment="1">
      <alignment horizontal="left"/>
    </xf>
    <xf numFmtId="0" fontId="3" fillId="9" borderId="12" xfId="0" applyFont="1" applyFill="1" applyBorder="1" applyAlignment="1">
      <alignment horizontal="left"/>
    </xf>
    <xf numFmtId="0" fontId="3" fillId="9" borderId="13" xfId="0" applyFont="1" applyFill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0" fillId="3" borderId="0" xfId="0" applyFill="1" applyAlignment="1">
      <alignment horizontal="left" wrapText="1"/>
    </xf>
    <xf numFmtId="0" fontId="4" fillId="0" borderId="6" xfId="0" applyFont="1" applyBorder="1" applyAlignment="1">
      <alignment horizontal="left"/>
    </xf>
    <xf numFmtId="0" fontId="3" fillId="8" borderId="7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19" fillId="0" borderId="6" xfId="0" applyFont="1" applyBorder="1" applyAlignment="1">
      <alignment horizontal="left" vertical="center"/>
    </xf>
    <xf numFmtId="0" fontId="18" fillId="8" borderId="0" xfId="0" applyFont="1" applyFill="1" applyAlignment="1">
      <alignment horizontal="center"/>
    </xf>
    <xf numFmtId="0" fontId="19" fillId="8" borderId="6" xfId="0" applyFont="1" applyFill="1" applyBorder="1" applyAlignment="1">
      <alignment horizontal="center" vertical="center" wrapText="1"/>
    </xf>
    <xf numFmtId="0" fontId="20" fillId="9" borderId="6" xfId="0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/>
    </xf>
    <xf numFmtId="0" fontId="19" fillId="8" borderId="0" xfId="0" applyFont="1" applyFill="1" applyAlignment="1">
      <alignment horizontal="left" wrapText="1"/>
    </xf>
    <xf numFmtId="0" fontId="18" fillId="0" borderId="14" xfId="0" applyFont="1" applyBorder="1" applyAlignment="1">
      <alignment horizontal="left"/>
    </xf>
    <xf numFmtId="0" fontId="18" fillId="0" borderId="15" xfId="0" applyFont="1" applyBorder="1" applyAlignment="1">
      <alignment horizontal="left"/>
    </xf>
    <xf numFmtId="0" fontId="21" fillId="0" borderId="21" xfId="0" applyFont="1" applyBorder="1" applyAlignment="1">
      <alignment horizontal="center" wrapText="1"/>
    </xf>
    <xf numFmtId="0" fontId="21" fillId="0" borderId="13" xfId="0" applyFont="1" applyBorder="1" applyAlignment="1">
      <alignment horizontal="center" wrapText="1"/>
    </xf>
    <xf numFmtId="0" fontId="19" fillId="8" borderId="6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wrapText="1"/>
    </xf>
    <xf numFmtId="0" fontId="21" fillId="0" borderId="6" xfId="0" applyFont="1" applyBorder="1" applyAlignment="1">
      <alignment horizontal="left" wrapText="1"/>
    </xf>
    <xf numFmtId="0" fontId="21" fillId="0" borderId="18" xfId="0" applyFont="1" applyBorder="1" applyAlignment="1">
      <alignment horizontal="left" wrapText="1"/>
    </xf>
    <xf numFmtId="0" fontId="21" fillId="0" borderId="19" xfId="0" applyFont="1" applyBorder="1" applyAlignment="1">
      <alignment horizontal="left" wrapText="1"/>
    </xf>
    <xf numFmtId="0" fontId="22" fillId="0" borderId="0" xfId="0" applyFont="1" applyAlignment="1">
      <alignment horizontal="left"/>
    </xf>
    <xf numFmtId="4" fontId="19" fillId="0" borderId="6" xfId="0" applyNumberFormat="1" applyFont="1" applyFill="1" applyBorder="1" applyAlignment="1">
      <alignment horizontal="center"/>
    </xf>
  </cellXfs>
  <cellStyles count="52">
    <cellStyle name="40 % – Zvýraznění1 2" xfId="2"/>
    <cellStyle name="CenaJednPolozky" xfId="3"/>
    <cellStyle name="CenaPolozkyCelk" xfId="4"/>
    <cellStyle name="CenaPolozkyHZSCelk" xfId="5"/>
    <cellStyle name="CisloOddilu" xfId="6"/>
    <cellStyle name="CisloPolozky" xfId="7"/>
    <cellStyle name="CisloSpecif" xfId="8"/>
    <cellStyle name="Čárka" xfId="1" builtinId="3"/>
    <cellStyle name="Čárka 2" xfId="9"/>
    <cellStyle name="Čárka 3" xfId="10"/>
    <cellStyle name="Čárka 3 2" xfId="11"/>
    <cellStyle name="Čísla v krycím listu" xfId="12"/>
    <cellStyle name="Excel Built-in Normal" xfId="13"/>
    <cellStyle name="HmotnJednPolozky" xfId="14"/>
    <cellStyle name="HmotnPolozkyCelk" xfId="15"/>
    <cellStyle name="MJPolozky" xfId="16"/>
    <cellStyle name="MnozstviPolozky" xfId="17"/>
    <cellStyle name="NazevOddilu" xfId="18"/>
    <cellStyle name="NazevPolozky" xfId="19"/>
    <cellStyle name="NazevSouctuOddilu" xfId="20"/>
    <cellStyle name="Normální" xfId="0" builtinId="0"/>
    <cellStyle name="Normální 2" xfId="21"/>
    <cellStyle name="Normální 2 2" xfId="22"/>
    <cellStyle name="Normální 2 3" xfId="23"/>
    <cellStyle name="Normální 3" xfId="24"/>
    <cellStyle name="Normální 3 2" xfId="25"/>
    <cellStyle name="Normální 3 3" xfId="26"/>
    <cellStyle name="Normální 4" xfId="27"/>
    <cellStyle name="Normální 4 2" xfId="28"/>
    <cellStyle name="Normální 5" xfId="29"/>
    <cellStyle name="Normální 5 2" xfId="30"/>
    <cellStyle name="Normální 6" xfId="31"/>
    <cellStyle name="Normální 6 2" xfId="32"/>
    <cellStyle name="Normální 7" xfId="33"/>
    <cellStyle name="Normální 8" xfId="34"/>
    <cellStyle name="Pevné texty v krycím listu" xfId="35"/>
    <cellStyle name="PoradCisloPolozky" xfId="36"/>
    <cellStyle name="PorizovaniSkutecnosti" xfId="37"/>
    <cellStyle name="Procenta 2" xfId="38"/>
    <cellStyle name="ProcentoPrirazPol" xfId="39"/>
    <cellStyle name="RekapCisloOdd" xfId="40"/>
    <cellStyle name="RekapNazOdd" xfId="41"/>
    <cellStyle name="RekapOddiluSoucet" xfId="42"/>
    <cellStyle name="RekapTonaz" xfId="43"/>
    <cellStyle name="SoucetHmotOddilu" xfId="44"/>
    <cellStyle name="SoucetMontaziOddilu" xfId="45"/>
    <cellStyle name="Text v krycím listu" xfId="46"/>
    <cellStyle name="TonazSute" xfId="47"/>
    <cellStyle name="VykazPolozka" xfId="48"/>
    <cellStyle name="VykazPorCisPolozky" xfId="49"/>
    <cellStyle name="VykazVzorec" xfId="50"/>
    <cellStyle name="VypocetSkutecnosti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workbookViewId="0">
      <selection activeCell="A28" sqref="A28:D28"/>
    </sheetView>
  </sheetViews>
  <sheetFormatPr defaultRowHeight="15" x14ac:dyDescent="0.25"/>
  <cols>
    <col min="2" max="2" width="11.5703125" customWidth="1"/>
    <col min="4" max="4" width="24.28515625" customWidth="1"/>
    <col min="5" max="5" width="14.5703125" customWidth="1"/>
    <col min="6" max="6" width="9.85546875" customWidth="1"/>
    <col min="7" max="7" width="15.7109375" customWidth="1"/>
    <col min="8" max="9" width="16.42578125" customWidth="1"/>
    <col min="10" max="10" width="18.42578125" customWidth="1"/>
    <col min="12" max="12" width="14" customWidth="1"/>
    <col min="13" max="13" width="21.28515625" customWidth="1"/>
    <col min="15" max="15" width="14" bestFit="1" customWidth="1"/>
  </cols>
  <sheetData>
    <row r="1" spans="2:13" x14ac:dyDescent="0.25">
      <c r="B1" s="78" t="s">
        <v>34</v>
      </c>
      <c r="C1" s="79"/>
      <c r="D1" s="79"/>
      <c r="E1" s="79"/>
      <c r="F1" s="79"/>
      <c r="G1" s="79"/>
      <c r="H1" s="80"/>
    </row>
    <row r="2" spans="2:13" x14ac:dyDescent="0.25">
      <c r="B2" s="70" t="s">
        <v>0</v>
      </c>
      <c r="C2" s="71"/>
      <c r="D2" s="72"/>
      <c r="E2" s="22" t="s">
        <v>1</v>
      </c>
      <c r="F2" s="22" t="s">
        <v>2</v>
      </c>
      <c r="G2" s="22" t="s">
        <v>3</v>
      </c>
      <c r="H2" s="22" t="s">
        <v>4</v>
      </c>
      <c r="J2" s="1" t="s">
        <v>5</v>
      </c>
      <c r="K2" s="66" t="s">
        <v>33</v>
      </c>
      <c r="L2" s="66"/>
      <c r="M2" s="66"/>
    </row>
    <row r="3" spans="2:13" x14ac:dyDescent="0.25">
      <c r="B3" s="73" t="s">
        <v>35</v>
      </c>
      <c r="C3" s="74"/>
      <c r="D3" s="75"/>
      <c r="E3" s="18">
        <v>0.5</v>
      </c>
      <c r="F3" s="18">
        <v>12</v>
      </c>
      <c r="G3" s="21">
        <v>79860</v>
      </c>
      <c r="H3" s="21">
        <f>E3*F3*G3</f>
        <v>479160</v>
      </c>
      <c r="J3" s="4"/>
      <c r="K3" s="66"/>
      <c r="L3" s="66"/>
      <c r="M3" s="66"/>
    </row>
    <row r="4" spans="2:13" x14ac:dyDescent="0.25">
      <c r="B4" s="73" t="s">
        <v>35</v>
      </c>
      <c r="C4" s="74"/>
      <c r="D4" s="75"/>
      <c r="E4" s="18">
        <v>0.5</v>
      </c>
      <c r="F4" s="18">
        <v>12</v>
      </c>
      <c r="G4" s="21">
        <v>79860</v>
      </c>
      <c r="H4" s="21">
        <f>E4*F4*G4</f>
        <v>479160</v>
      </c>
      <c r="J4" s="4"/>
      <c r="K4" s="2"/>
      <c r="L4" s="2"/>
      <c r="M4" s="2"/>
    </row>
    <row r="5" spans="2:13" x14ac:dyDescent="0.25">
      <c r="B5" s="73" t="s">
        <v>36</v>
      </c>
      <c r="C5" s="74"/>
      <c r="D5" s="75"/>
      <c r="E5" s="18">
        <v>0.8</v>
      </c>
      <c r="F5" s="18">
        <v>24</v>
      </c>
      <c r="G5" s="21">
        <v>79860</v>
      </c>
      <c r="H5" s="21">
        <f>E5*F5*G5</f>
        <v>1533312.0000000002</v>
      </c>
      <c r="J5" s="1" t="s">
        <v>6</v>
      </c>
      <c r="K5" s="66" t="s">
        <v>7</v>
      </c>
      <c r="L5" s="66"/>
      <c r="M5" s="66"/>
    </row>
    <row r="6" spans="2:13" x14ac:dyDescent="0.25">
      <c r="B6" s="17"/>
      <c r="C6" s="14"/>
      <c r="D6" s="14"/>
      <c r="E6" s="14"/>
      <c r="F6" s="14"/>
      <c r="G6" s="15"/>
      <c r="H6" s="16"/>
      <c r="J6" s="4"/>
      <c r="K6" s="66"/>
      <c r="L6" s="66"/>
      <c r="M6" s="66"/>
    </row>
    <row r="7" spans="2:13" x14ac:dyDescent="0.25">
      <c r="B7" s="69" t="s">
        <v>8</v>
      </c>
      <c r="C7" s="69"/>
      <c r="D7" s="69"/>
      <c r="E7" s="22" t="s">
        <v>1</v>
      </c>
      <c r="F7" s="22" t="s">
        <v>2</v>
      </c>
      <c r="G7" s="22" t="s">
        <v>3</v>
      </c>
      <c r="H7" s="22" t="s">
        <v>4</v>
      </c>
      <c r="J7" s="4"/>
      <c r="K7" s="4"/>
      <c r="L7" s="4"/>
      <c r="M7" s="4"/>
    </row>
    <row r="8" spans="2:13" x14ac:dyDescent="0.25">
      <c r="B8" s="20" t="s">
        <v>37</v>
      </c>
      <c r="C8" s="18"/>
      <c r="D8" s="18"/>
      <c r="E8" s="18">
        <v>0.5</v>
      </c>
      <c r="F8" s="18">
        <v>24</v>
      </c>
      <c r="G8" s="21">
        <v>79860</v>
      </c>
      <c r="H8" s="21">
        <f>E8*F8*G8</f>
        <v>958320</v>
      </c>
      <c r="J8" s="1" t="s">
        <v>9</v>
      </c>
      <c r="K8" s="4" t="s">
        <v>10</v>
      </c>
      <c r="L8" s="4"/>
      <c r="M8" s="4"/>
    </row>
    <row r="9" spans="2:13" x14ac:dyDescent="0.25">
      <c r="B9" s="20" t="s">
        <v>35</v>
      </c>
      <c r="C9" s="18"/>
      <c r="D9" s="18"/>
      <c r="E9" s="18">
        <v>0.5</v>
      </c>
      <c r="F9" s="18">
        <v>12</v>
      </c>
      <c r="G9" s="21">
        <v>79860</v>
      </c>
      <c r="H9" s="21">
        <f>E9*F9*G9</f>
        <v>479160</v>
      </c>
      <c r="J9" s="4"/>
      <c r="K9" s="4" t="s">
        <v>11</v>
      </c>
      <c r="L9" s="4"/>
      <c r="M9" s="4"/>
    </row>
    <row r="10" spans="2:13" x14ac:dyDescent="0.25">
      <c r="B10" s="20" t="s">
        <v>38</v>
      </c>
      <c r="C10" s="18"/>
      <c r="D10" s="18"/>
      <c r="E10" s="18">
        <v>0.7</v>
      </c>
      <c r="F10" s="18">
        <v>24</v>
      </c>
      <c r="G10" s="21">
        <v>79860</v>
      </c>
      <c r="H10" s="21">
        <f>E10*F10*G10</f>
        <v>1341647.9999999998</v>
      </c>
      <c r="J10" s="4"/>
      <c r="K10" s="4" t="s">
        <v>12</v>
      </c>
      <c r="L10" s="4" t="s">
        <v>13</v>
      </c>
      <c r="M10" s="4"/>
    </row>
    <row r="11" spans="2:13" ht="15" customHeight="1" x14ac:dyDescent="0.25">
      <c r="B11" s="17"/>
      <c r="C11" s="14"/>
      <c r="D11" s="14"/>
      <c r="E11" s="14"/>
      <c r="F11" s="14"/>
      <c r="G11" s="15"/>
      <c r="H11" s="16"/>
      <c r="J11" s="4"/>
      <c r="K11" s="4"/>
      <c r="L11" s="76" t="s">
        <v>14</v>
      </c>
      <c r="M11" s="76"/>
    </row>
    <row r="12" spans="2:13" x14ac:dyDescent="0.25">
      <c r="B12" s="70" t="s">
        <v>15</v>
      </c>
      <c r="C12" s="71"/>
      <c r="D12" s="72"/>
      <c r="E12" s="22" t="s">
        <v>1</v>
      </c>
      <c r="F12" s="22" t="s">
        <v>2</v>
      </c>
      <c r="G12" s="22" t="s">
        <v>3</v>
      </c>
      <c r="H12" s="22" t="s">
        <v>4</v>
      </c>
      <c r="J12" s="4"/>
      <c r="K12" s="4"/>
      <c r="L12" s="76"/>
      <c r="M12" s="76"/>
    </row>
    <row r="13" spans="2:13" x14ac:dyDescent="0.25">
      <c r="B13" s="73" t="s">
        <v>37</v>
      </c>
      <c r="C13" s="74"/>
      <c r="D13" s="75"/>
      <c r="E13" s="18">
        <v>0.5</v>
      </c>
      <c r="F13" s="18">
        <v>24</v>
      </c>
      <c r="G13" s="21">
        <v>79860</v>
      </c>
      <c r="H13" s="21">
        <f>E13*F13*G13</f>
        <v>958320</v>
      </c>
      <c r="J13" s="4"/>
      <c r="K13" s="4"/>
      <c r="L13" s="76"/>
      <c r="M13" s="76"/>
    </row>
    <row r="14" spans="2:13" x14ac:dyDescent="0.25">
      <c r="B14" s="73" t="s">
        <v>36</v>
      </c>
      <c r="C14" s="74"/>
      <c r="D14" s="75"/>
      <c r="E14" s="18">
        <v>0.8</v>
      </c>
      <c r="F14" s="18">
        <v>24</v>
      </c>
      <c r="G14" s="21">
        <v>79860</v>
      </c>
      <c r="H14" s="21">
        <f>E14*F14*G14</f>
        <v>1533312.0000000002</v>
      </c>
      <c r="L14" s="76"/>
      <c r="M14" s="76"/>
    </row>
    <row r="15" spans="2:13" x14ac:dyDescent="0.25">
      <c r="B15" s="73" t="s">
        <v>36</v>
      </c>
      <c r="C15" s="74"/>
      <c r="D15" s="75"/>
      <c r="E15" s="18">
        <v>0.8</v>
      </c>
      <c r="F15" s="18">
        <v>24</v>
      </c>
      <c r="G15" s="21">
        <v>79860</v>
      </c>
      <c r="H15" s="21">
        <f>E15*F15*G15</f>
        <v>1533312.0000000002</v>
      </c>
      <c r="L15" s="4" t="s">
        <v>16</v>
      </c>
    </row>
    <row r="16" spans="2:13" x14ac:dyDescent="0.25">
      <c r="L16" s="4" t="s">
        <v>17</v>
      </c>
    </row>
    <row r="18" spans="1:15" x14ac:dyDescent="0.25">
      <c r="A18" s="67" t="s">
        <v>18</v>
      </c>
      <c r="B18" s="67"/>
      <c r="C18" s="67"/>
      <c r="D18" s="67"/>
      <c r="E18" s="67"/>
      <c r="F18" s="5"/>
      <c r="I18" s="67" t="s">
        <v>19</v>
      </c>
      <c r="J18" s="67"/>
      <c r="K18" s="67"/>
      <c r="L18" s="67"/>
      <c r="M18" s="67"/>
    </row>
    <row r="19" spans="1:15" x14ac:dyDescent="0.25">
      <c r="A19" s="18"/>
      <c r="B19" s="19" t="s">
        <v>1</v>
      </c>
      <c r="C19" s="19" t="s">
        <v>2</v>
      </c>
      <c r="D19" s="19" t="s">
        <v>3</v>
      </c>
      <c r="E19" s="19" t="s">
        <v>4</v>
      </c>
      <c r="F19" s="6"/>
      <c r="I19" s="18"/>
      <c r="J19" s="19" t="s">
        <v>1</v>
      </c>
      <c r="K19" s="19" t="s">
        <v>2</v>
      </c>
      <c r="L19" s="19" t="s">
        <v>3</v>
      </c>
      <c r="M19" s="19" t="s">
        <v>4</v>
      </c>
    </row>
    <row r="20" spans="1:15" x14ac:dyDescent="0.25">
      <c r="A20" s="18"/>
      <c r="B20" s="18">
        <v>0.5</v>
      </c>
      <c r="C20" s="18">
        <v>12</v>
      </c>
      <c r="D20" s="21">
        <v>79860</v>
      </c>
      <c r="E20" s="21">
        <f>B20*C20*D20</f>
        <v>479160</v>
      </c>
      <c r="F20" s="7"/>
      <c r="I20" s="18"/>
      <c r="J20" s="18">
        <v>0.8</v>
      </c>
      <c r="K20" s="18">
        <v>24</v>
      </c>
      <c r="L20" s="21">
        <v>79860</v>
      </c>
      <c r="M20" s="21">
        <f>J20*K20*L20</f>
        <v>1533312.0000000002</v>
      </c>
    </row>
    <row r="21" spans="1:15" x14ac:dyDescent="0.25">
      <c r="D21" s="3"/>
      <c r="E21" s="3"/>
      <c r="F21" s="7"/>
      <c r="L21" s="3"/>
      <c r="M21" s="3"/>
    </row>
    <row r="22" spans="1:15" x14ac:dyDescent="0.25">
      <c r="A22" s="23" t="s">
        <v>20</v>
      </c>
      <c r="B22" s="23"/>
      <c r="C22" s="23"/>
      <c r="D22" s="23"/>
      <c r="E22" s="24">
        <f>SUM(E23:E24)</f>
        <v>348679.2</v>
      </c>
      <c r="F22" s="8"/>
      <c r="I22" s="68" t="s">
        <v>20</v>
      </c>
      <c r="J22" s="68"/>
      <c r="K22" s="32"/>
      <c r="L22" s="32"/>
      <c r="M22" s="24">
        <f>SUM(M23:M25)</f>
        <v>1115773.4399999999</v>
      </c>
      <c r="O22" s="63"/>
    </row>
    <row r="23" spans="1:15" x14ac:dyDescent="0.25">
      <c r="A23" s="20" t="s">
        <v>21</v>
      </c>
      <c r="B23" s="20" t="s">
        <v>22</v>
      </c>
      <c r="C23" s="18">
        <v>12</v>
      </c>
      <c r="D23" s="25">
        <v>5000</v>
      </c>
      <c r="E23" s="21">
        <f>C23*D23*5</f>
        <v>300000</v>
      </c>
      <c r="F23" s="7"/>
      <c r="I23" s="20" t="s">
        <v>23</v>
      </c>
      <c r="J23" s="20" t="s">
        <v>57</v>
      </c>
      <c r="K23" s="18">
        <v>24</v>
      </c>
      <c r="L23" s="25">
        <v>5000</v>
      </c>
      <c r="M23" s="21">
        <f>K23*L23*5</f>
        <v>600000</v>
      </c>
    </row>
    <row r="24" spans="1:15" x14ac:dyDescent="0.25">
      <c r="A24" s="20" t="s">
        <v>24</v>
      </c>
      <c r="B24" s="20" t="s">
        <v>25</v>
      </c>
      <c r="C24" s="18">
        <v>12</v>
      </c>
      <c r="D24" s="21">
        <f>(600*5)*1.3522</f>
        <v>4056.6000000000004</v>
      </c>
      <c r="E24" s="21">
        <f>C24*D24</f>
        <v>48679.200000000004</v>
      </c>
      <c r="F24" s="7"/>
      <c r="G24" s="63"/>
      <c r="I24" s="20" t="s">
        <v>26</v>
      </c>
      <c r="J24" s="20" t="s">
        <v>58</v>
      </c>
      <c r="K24" s="18">
        <v>24</v>
      </c>
      <c r="L24" s="21">
        <v>5000</v>
      </c>
      <c r="M24" s="21">
        <f>K24*L24*3</f>
        <v>360000</v>
      </c>
    </row>
    <row r="25" spans="1:15" x14ac:dyDescent="0.25">
      <c r="D25" s="3"/>
      <c r="E25" s="3"/>
      <c r="F25" s="7"/>
      <c r="I25" s="20" t="s">
        <v>24</v>
      </c>
      <c r="J25" s="20" t="s">
        <v>25</v>
      </c>
      <c r="K25" s="18">
        <v>24</v>
      </c>
      <c r="L25" s="21">
        <f>(600*8)*1.3522</f>
        <v>6490.56</v>
      </c>
      <c r="M25" s="21">
        <f>K25*L25</f>
        <v>155773.44</v>
      </c>
    </row>
    <row r="26" spans="1:15" s="10" customFormat="1" ht="15" customHeight="1" x14ac:dyDescent="0.25">
      <c r="A26" s="64" t="s">
        <v>27</v>
      </c>
      <c r="B26" s="64"/>
      <c r="C26" s="64"/>
      <c r="D26" s="64"/>
      <c r="E26" s="28">
        <f>E20-E22-E31</f>
        <v>58606.799999999988</v>
      </c>
      <c r="F26" s="9"/>
      <c r="I26" s="64" t="s">
        <v>27</v>
      </c>
      <c r="J26" s="64"/>
      <c r="K26" s="26"/>
      <c r="L26" s="27"/>
      <c r="M26" s="28">
        <f>M20-M22-M31</f>
        <v>187541.76000000027</v>
      </c>
    </row>
    <row r="27" spans="1:15" x14ac:dyDescent="0.25">
      <c r="A27" s="77" t="s">
        <v>28</v>
      </c>
      <c r="B27" s="77"/>
      <c r="C27" s="77"/>
      <c r="D27" s="77"/>
      <c r="E27" s="21"/>
      <c r="F27" s="7"/>
      <c r="I27" s="77" t="s">
        <v>28</v>
      </c>
      <c r="J27" s="77"/>
      <c r="K27" s="77"/>
      <c r="L27" s="77"/>
      <c r="M27" s="21"/>
    </row>
    <row r="28" spans="1:15" x14ac:dyDescent="0.25">
      <c r="A28" s="77" t="s">
        <v>29</v>
      </c>
      <c r="B28" s="77"/>
      <c r="C28" s="77"/>
      <c r="D28" s="77"/>
      <c r="E28" s="21"/>
      <c r="F28" s="7"/>
      <c r="I28" s="77" t="s">
        <v>29</v>
      </c>
      <c r="J28" s="77"/>
      <c r="K28" s="77"/>
      <c r="L28" s="77"/>
      <c r="M28" s="21"/>
    </row>
    <row r="29" spans="1:15" x14ac:dyDescent="0.25">
      <c r="A29" s="77" t="s">
        <v>30</v>
      </c>
      <c r="B29" s="77"/>
      <c r="C29" s="77"/>
      <c r="D29" s="77"/>
      <c r="E29" s="21"/>
      <c r="F29" s="7"/>
      <c r="I29" s="77" t="s">
        <v>30</v>
      </c>
      <c r="J29" s="77"/>
      <c r="K29" s="77"/>
      <c r="L29" s="77"/>
      <c r="M29" s="21"/>
    </row>
    <row r="30" spans="1:15" x14ac:dyDescent="0.25">
      <c r="A30" s="77" t="s">
        <v>20</v>
      </c>
      <c r="B30" s="77"/>
      <c r="C30" s="77"/>
      <c r="D30" s="77"/>
      <c r="E30" s="21"/>
      <c r="F30" s="7"/>
      <c r="I30" s="77" t="s">
        <v>20</v>
      </c>
      <c r="J30" s="77"/>
      <c r="K30" s="77"/>
      <c r="L30" s="77"/>
      <c r="M30" s="21"/>
    </row>
    <row r="31" spans="1:15" x14ac:dyDescent="0.25">
      <c r="A31" s="81" t="s">
        <v>31</v>
      </c>
      <c r="B31" s="81"/>
      <c r="C31" s="81"/>
      <c r="D31" s="81"/>
      <c r="E31" s="29">
        <f>E20*0.15</f>
        <v>71874</v>
      </c>
      <c r="F31" s="11"/>
      <c r="I31" s="82" t="s">
        <v>31</v>
      </c>
      <c r="J31" s="82"/>
      <c r="K31" s="82"/>
      <c r="L31" s="82"/>
      <c r="M31" s="29">
        <f>M20*0.15</f>
        <v>229996.80000000002</v>
      </c>
    </row>
    <row r="32" spans="1:15" ht="15" customHeight="1" x14ac:dyDescent="0.25">
      <c r="A32" s="65" t="s">
        <v>39</v>
      </c>
      <c r="B32" s="65"/>
      <c r="C32" s="65"/>
      <c r="D32" s="65"/>
      <c r="E32" s="30" t="s">
        <v>32</v>
      </c>
      <c r="F32" s="12"/>
      <c r="I32" s="65" t="s">
        <v>39</v>
      </c>
      <c r="J32" s="65"/>
      <c r="K32" s="65"/>
      <c r="L32" s="65"/>
      <c r="M32" s="30" t="s">
        <v>32</v>
      </c>
    </row>
    <row r="33" spans="1:13" x14ac:dyDescent="0.25">
      <c r="A33" s="65"/>
      <c r="B33" s="65"/>
      <c r="C33" s="65"/>
      <c r="D33" s="65"/>
      <c r="E33" s="31">
        <f>E20*0.05</f>
        <v>23958</v>
      </c>
      <c r="F33" s="13"/>
      <c r="I33" s="65"/>
      <c r="J33" s="65"/>
      <c r="K33" s="65"/>
      <c r="L33" s="65"/>
      <c r="M33" s="33">
        <f>M20*0.05</f>
        <v>76665.60000000002</v>
      </c>
    </row>
  </sheetData>
  <mergeCells count="30">
    <mergeCell ref="A29:D29"/>
    <mergeCell ref="A30:D30"/>
    <mergeCell ref="A31:D31"/>
    <mergeCell ref="I27:L27"/>
    <mergeCell ref="I28:L28"/>
    <mergeCell ref="I29:L29"/>
    <mergeCell ref="I30:L30"/>
    <mergeCell ref="I31:L31"/>
    <mergeCell ref="K2:M3"/>
    <mergeCell ref="B1:H1"/>
    <mergeCell ref="B3:D3"/>
    <mergeCell ref="B4:D4"/>
    <mergeCell ref="B5:D5"/>
    <mergeCell ref="B2:D2"/>
    <mergeCell ref="I26:J26"/>
    <mergeCell ref="A32:D33"/>
    <mergeCell ref="I32:L33"/>
    <mergeCell ref="K5:M6"/>
    <mergeCell ref="A18:E18"/>
    <mergeCell ref="I18:M18"/>
    <mergeCell ref="I22:J22"/>
    <mergeCell ref="B7:D7"/>
    <mergeCell ref="B12:D12"/>
    <mergeCell ref="B13:D13"/>
    <mergeCell ref="B14:D14"/>
    <mergeCell ref="B15:D15"/>
    <mergeCell ref="L11:M14"/>
    <mergeCell ref="A26:D26"/>
    <mergeCell ref="A27:D27"/>
    <mergeCell ref="A28:D28"/>
  </mergeCells>
  <pageMargins left="0.7" right="0.7" top="0.78740157499999996" bottom="0.78740157499999996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1"/>
  <sheetViews>
    <sheetView tabSelected="1" zoomScaleNormal="100" workbookViewId="0">
      <selection activeCell="H20" sqref="H20"/>
    </sheetView>
  </sheetViews>
  <sheetFormatPr defaultRowHeight="16.5" x14ac:dyDescent="0.3"/>
  <cols>
    <col min="1" max="1" width="9.140625" style="35"/>
    <col min="2" max="2" width="18.140625" style="35" customWidth="1"/>
    <col min="3" max="3" width="11.7109375" style="35" bestFit="1" customWidth="1"/>
    <col min="4" max="4" width="10.7109375" style="35" customWidth="1"/>
    <col min="5" max="5" width="15.5703125" style="35" customWidth="1"/>
    <col min="6" max="6" width="12.85546875" style="35" customWidth="1"/>
    <col min="7" max="7" width="9.140625" style="35"/>
    <col min="8" max="8" width="11.42578125" style="35" customWidth="1"/>
    <col min="9" max="16384" width="9.140625" style="35"/>
  </cols>
  <sheetData>
    <row r="1" spans="1:8" x14ac:dyDescent="0.3">
      <c r="A1" s="34"/>
    </row>
    <row r="2" spans="1:8" x14ac:dyDescent="0.3">
      <c r="A2" s="84" t="s">
        <v>65</v>
      </c>
      <c r="B2" s="84"/>
      <c r="C2" s="84"/>
      <c r="D2" s="84"/>
      <c r="E2" s="84"/>
      <c r="F2" s="84"/>
      <c r="G2" s="84"/>
      <c r="H2" s="84"/>
    </row>
    <row r="4" spans="1:8" x14ac:dyDescent="0.3">
      <c r="A4" s="35" t="s">
        <v>40</v>
      </c>
      <c r="C4" s="89"/>
      <c r="D4" s="89"/>
      <c r="E4" s="89"/>
      <c r="F4" s="89"/>
      <c r="G4" s="89"/>
      <c r="H4" s="36"/>
    </row>
    <row r="5" spans="1:8" x14ac:dyDescent="0.3">
      <c r="C5" s="40"/>
      <c r="D5" s="40"/>
      <c r="E5" s="40"/>
      <c r="F5" s="40"/>
      <c r="G5" s="40"/>
    </row>
    <row r="6" spans="1:8" ht="17.25" thickBot="1" x14ac:dyDescent="0.35"/>
    <row r="7" spans="1:8" x14ac:dyDescent="0.3">
      <c r="A7" s="90" t="s">
        <v>41</v>
      </c>
      <c r="B7" s="91"/>
      <c r="C7" s="48">
        <f>C9*C10*C11</f>
        <v>0</v>
      </c>
    </row>
    <row r="8" spans="1:8" x14ac:dyDescent="0.3">
      <c r="A8" s="95" t="s">
        <v>53</v>
      </c>
      <c r="B8" s="96"/>
      <c r="C8" s="49">
        <v>0</v>
      </c>
      <c r="D8" s="53"/>
      <c r="E8" s="54"/>
      <c r="F8" s="37"/>
    </row>
    <row r="9" spans="1:8" x14ac:dyDescent="0.3">
      <c r="A9" s="92" t="s">
        <v>55</v>
      </c>
      <c r="B9" s="93"/>
      <c r="C9" s="50">
        <f>C8*10</f>
        <v>0</v>
      </c>
      <c r="D9" s="47"/>
      <c r="E9" s="47"/>
      <c r="F9" s="37"/>
    </row>
    <row r="10" spans="1:8" x14ac:dyDescent="0.3">
      <c r="A10" s="95" t="s">
        <v>54</v>
      </c>
      <c r="B10" s="96"/>
      <c r="C10" s="49">
        <v>0</v>
      </c>
    </row>
    <row r="11" spans="1:8" ht="17.25" thickBot="1" x14ac:dyDescent="0.35">
      <c r="A11" s="97" t="s">
        <v>56</v>
      </c>
      <c r="B11" s="98"/>
      <c r="C11" s="51">
        <v>7986</v>
      </c>
    </row>
    <row r="12" spans="1:8" x14ac:dyDescent="0.3">
      <c r="B12" s="38"/>
      <c r="C12" s="39"/>
    </row>
    <row r="14" spans="1:8" ht="49.5" x14ac:dyDescent="0.3">
      <c r="A14" s="87" t="s">
        <v>20</v>
      </c>
      <c r="B14" s="41"/>
      <c r="C14" s="42" t="s">
        <v>46</v>
      </c>
      <c r="D14" s="42" t="s">
        <v>52</v>
      </c>
      <c r="E14" s="42" t="s">
        <v>50</v>
      </c>
      <c r="F14" s="42" t="s">
        <v>51</v>
      </c>
      <c r="G14" s="42" t="s">
        <v>49</v>
      </c>
      <c r="H14" s="43" t="s">
        <v>47</v>
      </c>
    </row>
    <row r="15" spans="1:8" x14ac:dyDescent="0.3">
      <c r="A15" s="87"/>
      <c r="B15" s="41" t="s">
        <v>23</v>
      </c>
      <c r="C15" s="44">
        <v>0</v>
      </c>
      <c r="D15" s="52">
        <f>C15*10</f>
        <v>0</v>
      </c>
      <c r="E15" s="100">
        <v>5000</v>
      </c>
      <c r="F15" s="45" t="s">
        <v>48</v>
      </c>
      <c r="G15" s="94">
        <v>0</v>
      </c>
      <c r="H15" s="56">
        <f>D15*E15*G15</f>
        <v>0</v>
      </c>
    </row>
    <row r="16" spans="1:8" x14ac:dyDescent="0.3">
      <c r="A16" s="87"/>
      <c r="B16" s="41" t="s">
        <v>42</v>
      </c>
      <c r="C16" s="44">
        <v>0</v>
      </c>
      <c r="D16" s="52">
        <f>C16*10</f>
        <v>0</v>
      </c>
      <c r="E16" s="100">
        <v>5000</v>
      </c>
      <c r="F16" s="45" t="s">
        <v>48</v>
      </c>
      <c r="G16" s="94"/>
      <c r="H16" s="56">
        <f>D16*E16*G15</f>
        <v>0</v>
      </c>
    </row>
    <row r="17" spans="1:8" x14ac:dyDescent="0.3">
      <c r="A17" s="87"/>
      <c r="B17" s="41" t="s">
        <v>43</v>
      </c>
      <c r="C17" s="44">
        <v>0</v>
      </c>
      <c r="D17" s="52">
        <f>C17*10</f>
        <v>0</v>
      </c>
      <c r="E17" s="100">
        <v>5000</v>
      </c>
      <c r="F17" s="45" t="s">
        <v>48</v>
      </c>
      <c r="G17" s="94"/>
      <c r="H17" s="56">
        <f>D17*E17*G15</f>
        <v>0</v>
      </c>
    </row>
    <row r="18" spans="1:8" x14ac:dyDescent="0.3">
      <c r="A18" s="87"/>
      <c r="B18" s="41" t="s">
        <v>45</v>
      </c>
      <c r="C18" s="44">
        <v>0</v>
      </c>
      <c r="D18" s="52">
        <f>C18*10</f>
        <v>0</v>
      </c>
      <c r="E18" s="100">
        <v>5000</v>
      </c>
      <c r="F18" s="45" t="s">
        <v>48</v>
      </c>
      <c r="G18" s="94"/>
      <c r="H18" s="56">
        <f>D18*E18*G15</f>
        <v>0</v>
      </c>
    </row>
    <row r="19" spans="1:8" x14ac:dyDescent="0.3">
      <c r="A19" s="87"/>
      <c r="B19" s="41" t="s">
        <v>44</v>
      </c>
      <c r="C19" s="44">
        <v>0</v>
      </c>
      <c r="D19" s="52">
        <f>C19*10</f>
        <v>0</v>
      </c>
      <c r="E19" s="100">
        <v>5000</v>
      </c>
      <c r="F19" s="45" t="s">
        <v>48</v>
      </c>
      <c r="G19" s="94"/>
      <c r="H19" s="56">
        <f>D19*E19*G15</f>
        <v>0</v>
      </c>
    </row>
    <row r="20" spans="1:8" x14ac:dyDescent="0.3">
      <c r="A20" s="87"/>
      <c r="B20" s="41" t="s">
        <v>24</v>
      </c>
      <c r="C20" s="45" t="s">
        <v>48</v>
      </c>
      <c r="D20" s="45" t="s">
        <v>48</v>
      </c>
      <c r="E20" s="46">
        <v>0</v>
      </c>
      <c r="F20" s="46">
        <f>D21*600*1.3522</f>
        <v>0</v>
      </c>
      <c r="G20" s="94"/>
      <c r="H20" s="56">
        <f>F20*G15</f>
        <v>0</v>
      </c>
    </row>
    <row r="21" spans="1:8" x14ac:dyDescent="0.3">
      <c r="A21" s="87"/>
      <c r="B21" s="41" t="s">
        <v>47</v>
      </c>
      <c r="C21" s="45">
        <f>SUM(C15:C19)</f>
        <v>0</v>
      </c>
      <c r="D21" s="45">
        <f>C21*10</f>
        <v>0</v>
      </c>
      <c r="E21" s="46">
        <v>5000</v>
      </c>
      <c r="F21" s="46">
        <f>SUM(F20)</f>
        <v>0</v>
      </c>
      <c r="G21" s="45">
        <f>G15</f>
        <v>0</v>
      </c>
      <c r="H21" s="55">
        <f>(D21*E21)*G21+(F21*G21)</f>
        <v>0</v>
      </c>
    </row>
    <row r="23" spans="1:8" x14ac:dyDescent="0.3">
      <c r="A23" s="99" t="s">
        <v>62</v>
      </c>
      <c r="B23" s="99"/>
      <c r="C23" s="60">
        <f>C7-H21-H31</f>
        <v>0</v>
      </c>
    </row>
    <row r="24" spans="1:8" ht="16.5" customHeight="1" x14ac:dyDescent="0.3">
      <c r="A24" s="87" t="s">
        <v>27</v>
      </c>
      <c r="B24" s="41"/>
      <c r="C24" s="86" t="s">
        <v>61</v>
      </c>
      <c r="D24" s="86"/>
      <c r="E24" s="86"/>
      <c r="F24" s="86"/>
      <c r="G24" s="86"/>
      <c r="H24" s="43" t="s">
        <v>47</v>
      </c>
    </row>
    <row r="25" spans="1:8" ht="35.1" customHeight="1" x14ac:dyDescent="0.3">
      <c r="A25" s="87"/>
      <c r="B25" s="58" t="s">
        <v>29</v>
      </c>
      <c r="C25" s="85"/>
      <c r="D25" s="85"/>
      <c r="E25" s="85"/>
      <c r="F25" s="85"/>
      <c r="G25" s="85"/>
      <c r="H25" s="61"/>
    </row>
    <row r="26" spans="1:8" ht="35.1" customHeight="1" x14ac:dyDescent="0.3">
      <c r="A26" s="87"/>
      <c r="B26" s="58" t="s">
        <v>30</v>
      </c>
      <c r="C26" s="85"/>
      <c r="D26" s="85"/>
      <c r="E26" s="85"/>
      <c r="F26" s="85"/>
      <c r="G26" s="85"/>
      <c r="H26" s="62"/>
    </row>
    <row r="27" spans="1:8" ht="35.1" customHeight="1" x14ac:dyDescent="0.3">
      <c r="A27" s="87"/>
      <c r="B27" s="58" t="s">
        <v>59</v>
      </c>
      <c r="C27" s="85" t="s">
        <v>64</v>
      </c>
      <c r="D27" s="85"/>
      <c r="E27" s="85"/>
      <c r="F27" s="85"/>
      <c r="G27" s="85"/>
      <c r="H27" s="62"/>
    </row>
    <row r="28" spans="1:8" ht="35.1" customHeight="1" x14ac:dyDescent="0.3">
      <c r="A28" s="87"/>
      <c r="B28" s="58" t="s">
        <v>60</v>
      </c>
      <c r="C28" s="85"/>
      <c r="D28" s="85"/>
      <c r="E28" s="85"/>
      <c r="F28" s="85"/>
      <c r="G28" s="85"/>
      <c r="H28" s="62"/>
    </row>
    <row r="29" spans="1:8" x14ac:dyDescent="0.3">
      <c r="A29" s="87"/>
      <c r="B29" s="41" t="s">
        <v>47</v>
      </c>
      <c r="C29" s="88"/>
      <c r="D29" s="88"/>
      <c r="E29" s="88"/>
      <c r="F29" s="88"/>
      <c r="G29" s="88"/>
      <c r="H29" s="59">
        <f>SUM(H25:H28)</f>
        <v>0</v>
      </c>
    </row>
    <row r="31" spans="1:8" ht="33" customHeight="1" x14ac:dyDescent="0.3">
      <c r="A31" s="57" t="s">
        <v>9</v>
      </c>
      <c r="B31" s="58" t="s">
        <v>31</v>
      </c>
      <c r="C31" s="83" t="s">
        <v>63</v>
      </c>
      <c r="D31" s="83"/>
      <c r="E31" s="83"/>
      <c r="F31" s="83"/>
      <c r="G31" s="83"/>
      <c r="H31" s="59">
        <f>C7*0.15</f>
        <v>0</v>
      </c>
    </row>
  </sheetData>
  <mergeCells count="18">
    <mergeCell ref="A11:B11"/>
    <mergeCell ref="A23:B23"/>
    <mergeCell ref="C31:G31"/>
    <mergeCell ref="A2:H2"/>
    <mergeCell ref="C25:G25"/>
    <mergeCell ref="C24:G24"/>
    <mergeCell ref="A24:A29"/>
    <mergeCell ref="C26:G26"/>
    <mergeCell ref="C27:G27"/>
    <mergeCell ref="C28:G28"/>
    <mergeCell ref="C29:G29"/>
    <mergeCell ref="C4:G4"/>
    <mergeCell ref="A14:A21"/>
    <mergeCell ref="A7:B7"/>
    <mergeCell ref="A9:B9"/>
    <mergeCell ref="G15:G20"/>
    <mergeCell ref="A8:B8"/>
    <mergeCell ref="A10:B10"/>
  </mergeCells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&amp;L&amp;"Arial Narrow,Obyčejné"CZ.02.2.69/0.0/0.0/19_073/0016947
U21 - Zkvalitnění grantové soutěže a výuky v doktorských studijních programech na UJEP&amp;"Calibri,Obyčejné"
&amp;R&amp;G</oddHeader>
    <oddFooter>&amp;C&amp;G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Granty_PŘEHLED</vt:lpstr>
      <vt:lpstr>Komentář k rozpočtu</vt:lpstr>
    </vt:vector>
  </TitlesOfParts>
  <Company>EO UJEP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Mariana Medunová</dc:creator>
  <cp:lastModifiedBy>Ing. Mariana Medunová</cp:lastModifiedBy>
  <cp:lastPrinted>2020-07-15T12:36:13Z</cp:lastPrinted>
  <dcterms:created xsi:type="dcterms:W3CDTF">2020-07-09T06:19:59Z</dcterms:created>
  <dcterms:modified xsi:type="dcterms:W3CDTF">2020-07-17T11:38:18Z</dcterms:modified>
</cp:coreProperties>
</file>